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11820" activeTab="0"/>
  </bookViews>
  <sheets>
    <sheet name="STB410(0.2C)-1 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<sst xmlns="http://schemas.openxmlformats.org/spreadsheetml/2006/main" count="19" uniqueCount="12">
  <si>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b1</t>
  </si>
  <si>
    <t>b2</t>
  </si>
  <si>
    <t>b3</t>
  </si>
  <si>
    <t>logtR=[b0+b1(logS)+b2(logS)^2+b3(kogS)^3]/(T+273.15)-C</t>
  </si>
  <si>
    <t>JIS</t>
  </si>
  <si>
    <t>C</t>
  </si>
  <si>
    <t>b0</t>
  </si>
  <si>
    <t>0.2C(Tube)</t>
  </si>
  <si>
    <t>STB410</t>
  </si>
  <si>
    <t>logtR</t>
  </si>
  <si>
    <t>S MPa</t>
  </si>
  <si>
    <t>tR(hr)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</si>
</sst>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  <numFmt numFmtId="183" formatCode="0.E+00"/>
    <numFmt numFmtId="184" formatCode="\10.E+00"/>
    <numFmt numFmtId="185" formatCode="\10E+00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0.0000_);[Red]\(0.0000\)"/>
    <numFmt numFmtId="191" formatCode="0.0_ "/>
    <numFmt numFmtId="192" formatCode="0.00000_ "/>
    <numFmt numFmtId="193" formatCode="0.0000_ 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6" applyNumberFormat="1" applyAlignment="1">
      <alignment vertical="center"/>
    </xf>
    <xf numFmtId="182" fontId="0" fillId="0" borderId="0" xfId="16" applyNumberFormat="1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STB410 (0.2C)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35"/>
          <c:w val="0.893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'STB410(0.2C)-1 '!$L$8</c:f>
              <c:strCache>
                <c:ptCount val="1"/>
                <c:pt idx="0">
                  <c:v>520℃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'STB410(0.2C)-1 '!$K$9:$K$24</c:f>
              <c:numCache>
                <c:ptCount val="16"/>
                <c:pt idx="0">
                  <c:v>2802221.1117498283</c:v>
                </c:pt>
                <c:pt idx="1">
                  <c:v>145855.2202664953</c:v>
                </c:pt>
                <c:pt idx="2">
                  <c:v>22705.844689446094</c:v>
                </c:pt>
                <c:pt idx="3">
                  <c:v>6458.313954283767</c:v>
                </c:pt>
                <c:pt idx="4">
                  <c:v>2621.727941073648</c:v>
                </c:pt>
                <c:pt idx="5">
                  <c:v>1326.517465471417</c:v>
                </c:pt>
                <c:pt idx="6">
                  <c:v>772.7954266261045</c:v>
                </c:pt>
                <c:pt idx="7">
                  <c:v>30.892654741612056</c:v>
                </c:pt>
                <c:pt idx="8">
                  <c:v>1.5687242728116835</c:v>
                </c:pt>
                <c:pt idx="9">
                  <c:v>0.05728443485430104</c:v>
                </c:pt>
                <c:pt idx="10">
                  <c:v>0.0017007824418346453</c:v>
                </c:pt>
                <c:pt idx="11">
                  <c:v>4.555541304525916E-05</c:v>
                </c:pt>
                <c:pt idx="12">
                  <c:v>1.1743411138338894E-06</c:v>
                </c:pt>
                <c:pt idx="13">
                  <c:v>3.0293631811655066E-08</c:v>
                </c:pt>
                <c:pt idx="14">
                  <c:v>8.006536071826042E-10</c:v>
                </c:pt>
              </c:numCache>
            </c:numRef>
          </c:xVal>
          <c:yVal>
            <c:numRef>
              <c:f>'STB410(0.2C)-1 '!$L$9:$L$24</c:f>
              <c:numCache>
                <c:ptCount val="1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'STB410(0.2C)-1 '!$N$8</c:f>
              <c:strCache>
                <c:ptCount val="1"/>
                <c:pt idx="0">
                  <c:v>540℃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'STB410(0.2C)-1 '!$M$9:$M$23</c:f>
              <c:numCache>
                <c:ptCount val="15"/>
                <c:pt idx="0">
                  <c:v>797010.5961491746</c:v>
                </c:pt>
                <c:pt idx="1">
                  <c:v>44612.26172887713</c:v>
                </c:pt>
                <c:pt idx="2">
                  <c:v>7270.05931246877</c:v>
                </c:pt>
                <c:pt idx="3">
                  <c:v>2132.795208017082</c:v>
                </c:pt>
                <c:pt idx="4">
                  <c:v>885.2126689166873</c:v>
                </c:pt>
                <c:pt idx="5">
                  <c:v>455.4599741735845</c:v>
                </c:pt>
                <c:pt idx="6">
                  <c:v>268.8890595995511</c:v>
                </c:pt>
                <c:pt idx="7">
                  <c:v>11.634661911715213</c:v>
                </c:pt>
                <c:pt idx="8">
                  <c:v>0.6357400771100213</c:v>
                </c:pt>
                <c:pt idx="9">
                  <c:v>0.025184085352987884</c:v>
                </c:pt>
                <c:pt idx="10">
                  <c:v>0.0008152775801481156</c:v>
                </c:pt>
                <c:pt idx="11">
                  <c:v>2.387062844872573E-05</c:v>
                </c:pt>
                <c:pt idx="12">
                  <c:v>6.732780501770249E-07</c:v>
                </c:pt>
                <c:pt idx="13">
                  <c:v>1.900292311937506E-08</c:v>
                </c:pt>
                <c:pt idx="14">
                  <c:v>5.491910679036672E-10</c:v>
                </c:pt>
              </c:numCache>
            </c:numRef>
          </c:xVal>
          <c:yVal>
            <c:numRef>
              <c:f>'STB410(0.2C)-1 '!$N$9:$N$23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'STB410(0.2C)-1 '!$P$8</c:f>
              <c:strCache>
                <c:ptCount val="1"/>
                <c:pt idx="0">
                  <c:v>560℃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'STB410(0.2C)-1 '!$O$9:$O$23</c:f>
              <c:numCache>
                <c:ptCount val="15"/>
                <c:pt idx="0">
                  <c:v>240791.63522150178</c:v>
                </c:pt>
                <c:pt idx="1">
                  <c:v>14443.963780021468</c:v>
                </c:pt>
                <c:pt idx="2">
                  <c:v>2458.5794957358776</c:v>
                </c:pt>
                <c:pt idx="3">
                  <c:v>742.8145490639469</c:v>
                </c:pt>
                <c:pt idx="4">
                  <c:v>314.8810461651499</c:v>
                </c:pt>
                <c:pt idx="5">
                  <c:v>164.61786993568938</c:v>
                </c:pt>
                <c:pt idx="6">
                  <c:v>98.42244549486436</c:v>
                </c:pt>
                <c:pt idx="7">
                  <c:v>4.592124505646153</c:v>
                </c:pt>
                <c:pt idx="8">
                  <c:v>0.26905776147134886</c:v>
                </c:pt>
                <c:pt idx="9">
                  <c:v>0.011517313904520083</c:v>
                </c:pt>
                <c:pt idx="10">
                  <c:v>0.0004048499453987505</c:v>
                </c:pt>
                <c:pt idx="11">
                  <c:v>1.2902181183045802E-05</c:v>
                </c:pt>
                <c:pt idx="12">
                  <c:v>3.964550817812381E-07</c:v>
                </c:pt>
                <c:pt idx="13">
                  <c:v>1.2190263796962685E-08</c:v>
                </c:pt>
                <c:pt idx="14">
                  <c:v>3.8358588042390237E-10</c:v>
                </c:pt>
              </c:numCache>
            </c:numRef>
          </c:xVal>
          <c:yVal>
            <c:numRef>
              <c:f>'STB410(0.2C)-1 '!$P$9:$P$23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'STB410(0.2C)-1 '!$R$8</c:f>
              <c:strCache>
                <c:ptCount val="1"/>
                <c:pt idx="0">
                  <c:v>580℃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'STB410(0.2C)-1 '!$Q$9:$Q$23</c:f>
              <c:numCache>
                <c:ptCount val="15"/>
                <c:pt idx="0">
                  <c:v>76946.81036135087</c:v>
                </c:pt>
                <c:pt idx="1">
                  <c:v>4930.390766695424</c:v>
                </c:pt>
                <c:pt idx="2">
                  <c:v>874.7955529958728</c:v>
                </c:pt>
                <c:pt idx="3">
                  <c:v>271.82427197355474</c:v>
                </c:pt>
                <c:pt idx="4">
                  <c:v>117.56882542832255</c:v>
                </c:pt>
                <c:pt idx="5">
                  <c:v>62.40590506754844</c:v>
                </c:pt>
                <c:pt idx="6">
                  <c:v>37.764133132699904</c:v>
                </c:pt>
                <c:pt idx="7">
                  <c:v>1.8932280308129914</c:v>
                </c:pt>
                <c:pt idx="8">
                  <c:v>0.11855501842348362</c:v>
                </c:pt>
                <c:pt idx="9">
                  <c:v>0.00546394852784038</c:v>
                </c:pt>
                <c:pt idx="10">
                  <c:v>0.00020774772082518282</c:v>
                </c:pt>
                <c:pt idx="11">
                  <c:v>7.17778002935396E-06</c:v>
                </c:pt>
                <c:pt idx="12">
                  <c:v>2.3931896208665533E-07</c:v>
                </c:pt>
                <c:pt idx="13">
                  <c:v>7.984460579219397E-09</c:v>
                </c:pt>
                <c:pt idx="14">
                  <c:v>2.7246411256002635E-10</c:v>
                </c:pt>
              </c:numCache>
            </c:numRef>
          </c:xVal>
          <c:yVal>
            <c:numRef>
              <c:f>'STB410(0.2C)-1 '!$R$9:$R$23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axId val="64023503"/>
        <c:axId val="39340616"/>
      </c:scatterChart>
      <c:valAx>
        <c:axId val="64023503"/>
        <c:scaling>
          <c:logBase val="10"/>
          <c:orientation val="minMax"/>
          <c:max val="1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to rupture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low"/>
        <c:crossAx val="39340616"/>
        <c:crosses val="autoZero"/>
        <c:crossBetween val="midCat"/>
        <c:dispUnits/>
      </c:valAx>
      <c:valAx>
        <c:axId val="39340616"/>
        <c:scaling>
          <c:logBase val="10"/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crossAx val="6402350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5585"/>
          <c:w val="0.16"/>
          <c:h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0.246</cdr:y>
    </cdr:from>
    <cdr:to>
      <cdr:x>0.9265</cdr:x>
      <cdr:y>0.246</cdr:y>
    </cdr:to>
    <cdr:sp>
      <cdr:nvSpPr>
        <cdr:cNvPr id="1" name="Line 1"/>
        <cdr:cNvSpPr>
          <a:spLocks/>
        </cdr:cNvSpPr>
      </cdr:nvSpPr>
      <cdr:spPr>
        <a:xfrm>
          <a:off x="609600" y="1000125"/>
          <a:ext cx="34956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0.246</cdr:y>
    </cdr:from>
    <cdr:to>
      <cdr:x>0.3465</cdr:x>
      <cdr:y>0.8615</cdr:y>
    </cdr:to>
    <cdr:sp>
      <cdr:nvSpPr>
        <cdr:cNvPr id="2" name="Line 2"/>
        <cdr:cNvSpPr>
          <a:spLocks/>
        </cdr:cNvSpPr>
      </cdr:nvSpPr>
      <cdr:spPr>
        <a:xfrm flipH="1">
          <a:off x="1533525" y="1000125"/>
          <a:ext cx="0" cy="2505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0.53275</cdr:x>
      <cdr:y>0.24825</cdr:y>
    </cdr:from>
    <cdr:to>
      <cdr:x>0.53275</cdr:x>
      <cdr:y>0.88075</cdr:y>
    </cdr:to>
    <cdr:sp>
      <cdr:nvSpPr>
        <cdr:cNvPr id="3" name="Line 3"/>
        <cdr:cNvSpPr>
          <a:spLocks/>
        </cdr:cNvSpPr>
      </cdr:nvSpPr>
      <cdr:spPr>
        <a:xfrm flipH="1">
          <a:off x="2352675" y="1009650"/>
          <a:ext cx="0" cy="2581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0.246</cdr:y>
    </cdr:from>
    <cdr:to>
      <cdr:x>0.42975</cdr:x>
      <cdr:y>0.8805</cdr:y>
    </cdr:to>
    <cdr:sp>
      <cdr:nvSpPr>
        <cdr:cNvPr id="4" name="Line 4"/>
        <cdr:cNvSpPr>
          <a:spLocks/>
        </cdr:cNvSpPr>
      </cdr:nvSpPr>
      <cdr:spPr>
        <a:xfrm flipH="1">
          <a:off x="1895475" y="1000125"/>
          <a:ext cx="0" cy="2590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0.26125</cdr:x>
      <cdr:y>0.24825</cdr:y>
    </cdr:from>
    <cdr:to>
      <cdr:x>0.26125</cdr:x>
      <cdr:y>0.864</cdr:y>
    </cdr:to>
    <cdr:sp>
      <cdr:nvSpPr>
        <cdr:cNvPr id="5" name="Line 5"/>
        <cdr:cNvSpPr>
          <a:spLocks/>
        </cdr:cNvSpPr>
      </cdr:nvSpPr>
      <cdr:spPr>
        <a:xfrm flipH="1">
          <a:off x="1152525" y="1009650"/>
          <a:ext cx="0" cy="2514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0.22425</cdr:y>
    </cdr:from>
    <cdr:to>
      <cdr:x>0.138</cdr:x>
      <cdr:y>0.26725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" y="9048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66.2MPa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25</xdr:row>
      <xdr:rowOff>133350</xdr:rowOff>
    </xdr:from>
    <xdr:to>
      <xdr:col>15</xdr:col>
      <xdr:colOff>504825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5095875" y="3943350"/>
        <a:ext cx="44291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B13">
      <selection activeCell="E54" sqref="E54"/>
    </sheetView>
  </sheetViews>
  <sheetFormatPr defaultColWidth="9.140625" defaultRowHeight="12"/>
  <cols>
    <col min="2" max="2" width="10.57421875" style="0" bestFit="1" customWidth="1"/>
    <col min="5" max="6" width="10.7109375" style="0" bestFit="1" customWidth="1"/>
    <col min="7" max="7" width="9.7109375" style="0" bestFit="1" customWidth="1"/>
    <col min="9" max="18" width="8.140625" style="0" customWidth="1"/>
  </cols>
  <sheetData>
    <row r="2" ht="12">
      <c r="B2" t="s">
        <v>3</v>
      </c>
    </row>
    <row r="4" spans="3:8" ht="12">
      <c r="C4" t="s">
        <v>4</v>
      </c>
      <c r="D4" s="1" t="s">
        <v>5</v>
      </c>
      <c r="E4" s="1" t="s">
        <v>6</v>
      </c>
      <c r="F4" s="1" t="s">
        <v>0</v>
      </c>
      <c r="G4" s="1" t="s">
        <v>1</v>
      </c>
      <c r="H4" s="1" t="s">
        <v>2</v>
      </c>
    </row>
    <row r="5" spans="2:8" ht="12">
      <c r="B5" t="s">
        <v>7</v>
      </c>
      <c r="C5" t="s">
        <v>8</v>
      </c>
      <c r="D5">
        <f>15.75305</f>
        <v>15.75305</v>
      </c>
      <c r="E5">
        <f>1.236112*10^5</f>
        <v>123611.20000000001</v>
      </c>
      <c r="F5">
        <f>-1.47819*10^5</f>
        <v>-147819</v>
      </c>
      <c r="G5">
        <f>6.813408*10^4</f>
        <v>68134.08</v>
      </c>
      <c r="H5">
        <f>-1.071554*10^4</f>
        <v>-10715.539999999999</v>
      </c>
    </row>
    <row r="6" spans="10:14" ht="12">
      <c r="J6" s="2"/>
      <c r="K6" s="2"/>
      <c r="L6" s="2"/>
      <c r="M6" s="2"/>
      <c r="N6" s="2"/>
    </row>
    <row r="7" spans="3:10" ht="12">
      <c r="C7" s="1" t="s">
        <v>9</v>
      </c>
      <c r="J7" s="1" t="s">
        <v>10</v>
      </c>
    </row>
    <row r="8" spans="2:18" ht="12">
      <c r="B8" s="1" t="s">
        <v>10</v>
      </c>
      <c r="C8" s="1">
        <v>500</v>
      </c>
      <c r="D8" s="1">
        <v>520</v>
      </c>
      <c r="E8" s="1">
        <v>540</v>
      </c>
      <c r="F8" s="1">
        <v>560</v>
      </c>
      <c r="G8" s="1">
        <v>580</v>
      </c>
      <c r="I8" s="1" t="s">
        <v>10</v>
      </c>
      <c r="J8" s="1" t="str">
        <f>C8&amp;"℃"</f>
        <v>500℃</v>
      </c>
      <c r="K8" s="1" t="s">
        <v>10</v>
      </c>
      <c r="L8" s="1" t="str">
        <f>D8&amp;"℃"</f>
        <v>520℃</v>
      </c>
      <c r="M8" s="1" t="s">
        <v>10</v>
      </c>
      <c r="N8" s="1" t="str">
        <f>E8&amp;"℃"</f>
        <v>540℃</v>
      </c>
      <c r="O8" s="1" t="s">
        <v>10</v>
      </c>
      <c r="P8" s="1" t="str">
        <f>F8&amp;"℃"</f>
        <v>560℃</v>
      </c>
      <c r="Q8" s="1" t="s">
        <v>10</v>
      </c>
      <c r="R8" s="1" t="str">
        <f>G8&amp;"℃"</f>
        <v>580℃</v>
      </c>
    </row>
    <row r="9" spans="2:18" ht="12">
      <c r="B9">
        <v>40</v>
      </c>
      <c r="C9" s="2">
        <f aca="true" t="shared" si="0" ref="C9:G18">($E$5+$F$5*LOG($B9)+$G$5*(LOG($B9))^2+$H$5*(LOG($B9))^3)/(273.15+C$8)-$D$5</f>
        <v>7.021790763901789</v>
      </c>
      <c r="D9" s="2">
        <f t="shared" si="0"/>
        <v>6.447502400694281</v>
      </c>
      <c r="E9" s="2">
        <f t="shared" si="0"/>
        <v>5.901464095321488</v>
      </c>
      <c r="F9" s="2">
        <f t="shared" si="0"/>
        <v>5.38164139603993</v>
      </c>
      <c r="G9" s="2">
        <f t="shared" si="0"/>
        <v>4.886190621942999</v>
      </c>
      <c r="I9" s="3">
        <f aca="true" t="shared" si="1" ref="I9:I23">C28</f>
        <v>10514551.775761276</v>
      </c>
      <c r="J9">
        <f aca="true" t="shared" si="2" ref="J9:J23">B28</f>
        <v>40</v>
      </c>
      <c r="K9" s="3">
        <f aca="true" t="shared" si="3" ref="K9:K23">D28</f>
        <v>2802221.1117498283</v>
      </c>
      <c r="L9">
        <f aca="true" t="shared" si="4" ref="L9:L23">J9</f>
        <v>40</v>
      </c>
      <c r="M9" s="3">
        <f aca="true" t="shared" si="5" ref="M9:M23">E28</f>
        <v>797010.5961491746</v>
      </c>
      <c r="N9">
        <f aca="true" t="shared" si="6" ref="N9:N23">L9</f>
        <v>40</v>
      </c>
      <c r="O9" s="3">
        <f aca="true" t="shared" si="7" ref="O9:O23">F28</f>
        <v>240791.63522150178</v>
      </c>
      <c r="P9">
        <f aca="true" t="shared" si="8" ref="P9:P23">N9</f>
        <v>40</v>
      </c>
      <c r="Q9" s="3">
        <f aca="true" t="shared" si="9" ref="Q9:Q23">G28</f>
        <v>76946.81036135087</v>
      </c>
      <c r="R9">
        <f aca="true" t="shared" si="10" ref="R9:R23">P9</f>
        <v>40</v>
      </c>
    </row>
    <row r="10" spans="2:18" ht="12">
      <c r="B10">
        <v>50</v>
      </c>
      <c r="C10" s="2">
        <f t="shared" si="0"/>
        <v>5.705006423618192</v>
      </c>
      <c r="D10" s="2">
        <f t="shared" si="0"/>
        <v>5.163921977457486</v>
      </c>
      <c r="E10" s="2">
        <f t="shared" si="0"/>
        <v>4.649454241431966</v>
      </c>
      <c r="F10" s="2">
        <f t="shared" si="0"/>
        <v>4.159686390710442</v>
      </c>
      <c r="G10" s="2">
        <f t="shared" si="0"/>
        <v>3.692881341405853</v>
      </c>
      <c r="I10" s="3">
        <f t="shared" si="1"/>
        <v>506998.207192968</v>
      </c>
      <c r="J10">
        <f t="shared" si="2"/>
        <v>50</v>
      </c>
      <c r="K10" s="3">
        <f t="shared" si="3"/>
        <v>145855.2202664953</v>
      </c>
      <c r="L10">
        <f t="shared" si="4"/>
        <v>50</v>
      </c>
      <c r="M10" s="3">
        <f t="shared" si="5"/>
        <v>44612.26172887713</v>
      </c>
      <c r="N10">
        <f t="shared" si="6"/>
        <v>50</v>
      </c>
      <c r="O10" s="3">
        <f t="shared" si="7"/>
        <v>14443.963780021468</v>
      </c>
      <c r="P10">
        <f t="shared" si="8"/>
        <v>50</v>
      </c>
      <c r="Q10" s="3">
        <f t="shared" si="9"/>
        <v>4930.390766695424</v>
      </c>
      <c r="R10">
        <f t="shared" si="10"/>
        <v>50</v>
      </c>
    </row>
    <row r="11" spans="2:18" ht="12">
      <c r="B11">
        <v>60</v>
      </c>
      <c r="C11" s="2">
        <f t="shared" si="0"/>
        <v>4.876326181637337</v>
      </c>
      <c r="D11" s="2">
        <f t="shared" si="0"/>
        <v>4.3561376629047555</v>
      </c>
      <c r="E11" s="2">
        <f t="shared" si="0"/>
        <v>3.8615379540464954</v>
      </c>
      <c r="F11" s="2">
        <f t="shared" si="0"/>
        <v>3.390684255335662</v>
      </c>
      <c r="G11" s="2">
        <f t="shared" si="0"/>
        <v>2.9419065666446773</v>
      </c>
      <c r="I11" s="3">
        <f t="shared" si="1"/>
        <v>75218.76206879117</v>
      </c>
      <c r="J11">
        <f t="shared" si="2"/>
        <v>60</v>
      </c>
      <c r="K11" s="3">
        <f t="shared" si="3"/>
        <v>22705.844689446094</v>
      </c>
      <c r="L11">
        <f t="shared" si="4"/>
        <v>60</v>
      </c>
      <c r="M11" s="3">
        <f t="shared" si="5"/>
        <v>7270.05931246877</v>
      </c>
      <c r="N11">
        <f t="shared" si="6"/>
        <v>60</v>
      </c>
      <c r="O11" s="3">
        <f t="shared" si="7"/>
        <v>2458.5794957358776</v>
      </c>
      <c r="P11">
        <f t="shared" si="8"/>
        <v>60</v>
      </c>
      <c r="Q11" s="3">
        <f t="shared" si="9"/>
        <v>874.7955529958728</v>
      </c>
      <c r="R11">
        <f t="shared" si="10"/>
        <v>60</v>
      </c>
    </row>
    <row r="12" spans="2:18" ht="12">
      <c r="B12">
        <v>70</v>
      </c>
      <c r="C12" s="2">
        <f t="shared" si="0"/>
        <v>4.316183155197132</v>
      </c>
      <c r="D12" s="2">
        <f t="shared" si="0"/>
        <v>3.8101191533009686</v>
      </c>
      <c r="E12" s="2">
        <f t="shared" si="0"/>
        <v>3.3289491562942413</v>
      </c>
      <c r="F12" s="2">
        <f t="shared" si="0"/>
        <v>2.870880401417109</v>
      </c>
      <c r="G12" s="2">
        <f t="shared" si="0"/>
        <v>2.434288233535325</v>
      </c>
      <c r="I12" s="3">
        <f t="shared" si="1"/>
        <v>20710.145745052196</v>
      </c>
      <c r="J12">
        <f t="shared" si="2"/>
        <v>70</v>
      </c>
      <c r="K12" s="3">
        <f t="shared" si="3"/>
        <v>6458.313954283767</v>
      </c>
      <c r="L12">
        <f t="shared" si="4"/>
        <v>70</v>
      </c>
      <c r="M12" s="3">
        <f t="shared" si="5"/>
        <v>2132.795208017082</v>
      </c>
      <c r="N12">
        <f t="shared" si="6"/>
        <v>70</v>
      </c>
      <c r="O12" s="3">
        <f t="shared" si="7"/>
        <v>742.8145490639469</v>
      </c>
      <c r="P12">
        <f t="shared" si="8"/>
        <v>70</v>
      </c>
      <c r="Q12" s="3">
        <f t="shared" si="9"/>
        <v>271.82427197355474</v>
      </c>
      <c r="R12">
        <f t="shared" si="10"/>
        <v>70</v>
      </c>
    </row>
    <row r="13" spans="2:18" ht="12">
      <c r="B13">
        <v>80</v>
      </c>
      <c r="C13" s="2">
        <f t="shared" si="0"/>
        <v>3.914523407947277</v>
      </c>
      <c r="D13" s="2">
        <f t="shared" si="0"/>
        <v>3.4185876225864416</v>
      </c>
      <c r="E13" s="2">
        <f t="shared" si="0"/>
        <v>2.9470476208011274</v>
      </c>
      <c r="F13" s="2">
        <f t="shared" si="0"/>
        <v>2.498146519659647</v>
      </c>
      <c r="G13" s="2">
        <f t="shared" si="0"/>
        <v>2.0702921793992086</v>
      </c>
      <c r="I13" s="3">
        <f t="shared" si="1"/>
        <v>8213.408209183468</v>
      </c>
      <c r="J13">
        <f t="shared" si="2"/>
        <v>80</v>
      </c>
      <c r="K13" s="3">
        <f t="shared" si="3"/>
        <v>2621.727941073648</v>
      </c>
      <c r="L13">
        <f t="shared" si="4"/>
        <v>80</v>
      </c>
      <c r="M13" s="3">
        <f t="shared" si="5"/>
        <v>885.2126689166873</v>
      </c>
      <c r="N13">
        <f t="shared" si="6"/>
        <v>80</v>
      </c>
      <c r="O13" s="3">
        <f t="shared" si="7"/>
        <v>314.8810461651499</v>
      </c>
      <c r="P13">
        <f t="shared" si="8"/>
        <v>80</v>
      </c>
      <c r="Q13" s="3">
        <f t="shared" si="9"/>
        <v>117.56882542832255</v>
      </c>
      <c r="R13">
        <f t="shared" si="10"/>
        <v>80</v>
      </c>
    </row>
    <row r="14" spans="2:18" ht="12">
      <c r="B14">
        <v>90</v>
      </c>
      <c r="C14" s="2">
        <f t="shared" si="0"/>
        <v>3.6109950127432935</v>
      </c>
      <c r="D14" s="2">
        <f t="shared" si="0"/>
        <v>3.1227129724547407</v>
      </c>
      <c r="E14" s="2">
        <f t="shared" si="0"/>
        <v>2.65845021718315</v>
      </c>
      <c r="F14" s="2">
        <f t="shared" si="0"/>
        <v>2.216476977858102</v>
      </c>
      <c r="G14" s="2">
        <f t="shared" si="0"/>
        <v>1.795225686107342</v>
      </c>
      <c r="I14" s="3">
        <f t="shared" si="1"/>
        <v>4083.1469739007334</v>
      </c>
      <c r="J14">
        <f t="shared" si="2"/>
        <v>90</v>
      </c>
      <c r="K14" s="3">
        <f t="shared" si="3"/>
        <v>1326.517465471417</v>
      </c>
      <c r="L14">
        <f t="shared" si="4"/>
        <v>90</v>
      </c>
      <c r="M14" s="3">
        <f t="shared" si="5"/>
        <v>455.4599741735845</v>
      </c>
      <c r="N14">
        <f t="shared" si="6"/>
        <v>90</v>
      </c>
      <c r="O14" s="3">
        <f t="shared" si="7"/>
        <v>164.61786993568938</v>
      </c>
      <c r="P14">
        <f t="shared" si="8"/>
        <v>90</v>
      </c>
      <c r="Q14" s="3">
        <f t="shared" si="9"/>
        <v>62.40590506754844</v>
      </c>
      <c r="R14">
        <f t="shared" si="10"/>
        <v>90</v>
      </c>
    </row>
    <row r="15" spans="2:18" ht="12">
      <c r="B15">
        <v>100</v>
      </c>
      <c r="C15" s="2">
        <f t="shared" si="0"/>
        <v>3.3702766507146418</v>
      </c>
      <c r="D15" s="2">
        <f t="shared" si="0"/>
        <v>2.888064543276842</v>
      </c>
      <c r="E15" s="2">
        <f t="shared" si="0"/>
        <v>2.4295731322634513</v>
      </c>
      <c r="F15" s="2">
        <f t="shared" si="0"/>
        <v>1.993094151713409</v>
      </c>
      <c r="G15" s="2">
        <f t="shared" si="0"/>
        <v>1.577079520014097</v>
      </c>
      <c r="I15" s="3">
        <f t="shared" si="1"/>
        <v>2345.72259249048</v>
      </c>
      <c r="J15">
        <f t="shared" si="2"/>
        <v>100</v>
      </c>
      <c r="K15" s="3">
        <f t="shared" si="3"/>
        <v>772.7954266261045</v>
      </c>
      <c r="L15">
        <f t="shared" si="4"/>
        <v>100</v>
      </c>
      <c r="M15" s="3">
        <f t="shared" si="5"/>
        <v>268.8890595995511</v>
      </c>
      <c r="N15">
        <f t="shared" si="6"/>
        <v>100</v>
      </c>
      <c r="O15" s="3">
        <f t="shared" si="7"/>
        <v>98.42244549486436</v>
      </c>
      <c r="P15">
        <f t="shared" si="8"/>
        <v>100</v>
      </c>
      <c r="Q15" s="3">
        <f t="shared" si="9"/>
        <v>37.764133132699904</v>
      </c>
      <c r="R15">
        <f t="shared" si="10"/>
        <v>100</v>
      </c>
    </row>
    <row r="16" spans="2:18" ht="12">
      <c r="B16">
        <v>200</v>
      </c>
      <c r="C16" s="2">
        <f t="shared" si="0"/>
        <v>1.9358981779222209</v>
      </c>
      <c r="D16" s="2">
        <f t="shared" si="0"/>
        <v>1.4898552307389057</v>
      </c>
      <c r="E16" s="2">
        <f t="shared" si="0"/>
        <v>1.0657537677680171</v>
      </c>
      <c r="F16" s="2">
        <f t="shared" si="0"/>
        <v>0.6620136545166719</v>
      </c>
      <c r="G16" s="2">
        <f t="shared" si="0"/>
        <v>0.27720292593396856</v>
      </c>
      <c r="I16" s="3">
        <f t="shared" si="1"/>
        <v>86.27762427124269</v>
      </c>
      <c r="J16">
        <f t="shared" si="2"/>
        <v>200</v>
      </c>
      <c r="K16" s="3">
        <f t="shared" si="3"/>
        <v>30.892654741612056</v>
      </c>
      <c r="L16">
        <f t="shared" si="4"/>
        <v>200</v>
      </c>
      <c r="M16" s="3">
        <f t="shared" si="5"/>
        <v>11.634661911715213</v>
      </c>
      <c r="N16">
        <f t="shared" si="6"/>
        <v>200</v>
      </c>
      <c r="O16" s="3">
        <f t="shared" si="7"/>
        <v>4.592124505646153</v>
      </c>
      <c r="P16">
        <f t="shared" si="8"/>
        <v>200</v>
      </c>
      <c r="Q16" s="3">
        <f t="shared" si="9"/>
        <v>1.8932280308129914</v>
      </c>
      <c r="R16">
        <f t="shared" si="10"/>
        <v>200</v>
      </c>
    </row>
    <row r="17" spans="2:18" ht="12">
      <c r="B17">
        <v>300</v>
      </c>
      <c r="C17" s="2">
        <f t="shared" si="0"/>
        <v>0.608108127551306</v>
      </c>
      <c r="D17" s="2">
        <f t="shared" si="0"/>
        <v>0.1955466164234938</v>
      </c>
      <c r="E17" s="2">
        <f t="shared" si="0"/>
        <v>-0.19672040974445792</v>
      </c>
      <c r="F17" s="2">
        <f t="shared" si="0"/>
        <v>-0.5701544754050367</v>
      </c>
      <c r="G17" s="2">
        <f t="shared" si="0"/>
        <v>-0.9260800576495409</v>
      </c>
      <c r="I17" s="3">
        <f t="shared" si="1"/>
        <v>4.056095086487466</v>
      </c>
      <c r="J17">
        <f t="shared" si="2"/>
        <v>300</v>
      </c>
      <c r="K17" s="3">
        <f t="shared" si="3"/>
        <v>1.5687242728116835</v>
      </c>
      <c r="L17">
        <f t="shared" si="4"/>
        <v>300</v>
      </c>
      <c r="M17" s="3">
        <f t="shared" si="5"/>
        <v>0.6357400771100213</v>
      </c>
      <c r="N17">
        <f t="shared" si="6"/>
        <v>300</v>
      </c>
      <c r="O17" s="3">
        <f t="shared" si="7"/>
        <v>0.26905776147134886</v>
      </c>
      <c r="P17">
        <f t="shared" si="8"/>
        <v>300</v>
      </c>
      <c r="Q17" s="3">
        <f t="shared" si="9"/>
        <v>0.11855501842348362</v>
      </c>
      <c r="R17">
        <f t="shared" si="10"/>
        <v>300</v>
      </c>
    </row>
    <row r="18" spans="2:18" ht="12">
      <c r="B18">
        <v>400</v>
      </c>
      <c r="C18" s="2">
        <f t="shared" si="0"/>
        <v>-0.8665876539324469</v>
      </c>
      <c r="D18" s="2">
        <f t="shared" si="0"/>
        <v>-1.2419633671283759</v>
      </c>
      <c r="E18" s="2">
        <f t="shared" si="0"/>
        <v>-1.598873817423442</v>
      </c>
      <c r="F18" s="2">
        <f t="shared" si="0"/>
        <v>-1.9386487963006331</v>
      </c>
      <c r="G18" s="2">
        <f t="shared" si="0"/>
        <v>-2.262493400501521</v>
      </c>
      <c r="I18" s="3">
        <f t="shared" si="1"/>
        <v>0.13596037259028243</v>
      </c>
      <c r="J18">
        <f t="shared" si="2"/>
        <v>400</v>
      </c>
      <c r="K18" s="3">
        <f t="shared" si="3"/>
        <v>0.05728443485430104</v>
      </c>
      <c r="L18">
        <f t="shared" si="4"/>
        <v>400</v>
      </c>
      <c r="M18" s="3">
        <f t="shared" si="5"/>
        <v>0.025184085352987884</v>
      </c>
      <c r="N18">
        <f t="shared" si="6"/>
        <v>400</v>
      </c>
      <c r="O18" s="3">
        <f t="shared" si="7"/>
        <v>0.011517313904520083</v>
      </c>
      <c r="P18">
        <f t="shared" si="8"/>
        <v>400</v>
      </c>
      <c r="Q18" s="3">
        <f t="shared" si="9"/>
        <v>0.00546394852784038</v>
      </c>
      <c r="R18">
        <f t="shared" si="10"/>
        <v>400</v>
      </c>
    </row>
    <row r="19" spans="2:18" ht="12">
      <c r="B19">
        <v>500</v>
      </c>
      <c r="C19" s="2">
        <f aca="true" t="shared" si="11" ref="C19:G24">($E$5+$F$5*LOG($B19)+$G$5*(LOG($B19))^2+$H$5*(LOG($B19))^3)/(273.15+C$8)-$D$5</f>
        <v>-2.43348630026394</v>
      </c>
      <c r="D19" s="2">
        <f t="shared" si="11"/>
        <v>-2.769351236271911</v>
      </c>
      <c r="E19" s="2">
        <f t="shared" si="11"/>
        <v>-3.0886945004600204</v>
      </c>
      <c r="F19" s="2">
        <f t="shared" si="11"/>
        <v>-3.3927059149601693</v>
      </c>
      <c r="G19" s="2">
        <f t="shared" si="11"/>
        <v>-3.682463732109319</v>
      </c>
      <c r="I19" s="3">
        <f t="shared" si="1"/>
        <v>0.00368564667970804</v>
      </c>
      <c r="J19">
        <f t="shared" si="2"/>
        <v>500</v>
      </c>
      <c r="K19" s="3">
        <f t="shared" si="3"/>
        <v>0.0017007824418346453</v>
      </c>
      <c r="L19">
        <f t="shared" si="4"/>
        <v>500</v>
      </c>
      <c r="M19" s="3">
        <f t="shared" si="5"/>
        <v>0.0008152775801481156</v>
      </c>
      <c r="N19">
        <f t="shared" si="6"/>
        <v>500</v>
      </c>
      <c r="O19" s="3">
        <f t="shared" si="7"/>
        <v>0.0004048499453987505</v>
      </c>
      <c r="P19">
        <f t="shared" si="8"/>
        <v>500</v>
      </c>
      <c r="Q19" s="3">
        <f t="shared" si="9"/>
        <v>0.00020774772082518282</v>
      </c>
      <c r="R19">
        <f t="shared" si="10"/>
        <v>500</v>
      </c>
    </row>
    <row r="20" spans="2:18" ht="12">
      <c r="B20">
        <v>600</v>
      </c>
      <c r="C20" s="2">
        <f t="shared" si="11"/>
        <v>-4.046262701899833</v>
      </c>
      <c r="D20" s="2">
        <f t="shared" si="11"/>
        <v>-4.341460011314197</v>
      </c>
      <c r="E20" s="2">
        <f t="shared" si="11"/>
        <v>-4.622136147050181</v>
      </c>
      <c r="F20" s="2">
        <f t="shared" si="11"/>
        <v>-4.889336863678636</v>
      </c>
      <c r="G20" s="2">
        <f t="shared" si="11"/>
        <v>-5.144009855211692</v>
      </c>
      <c r="I20" s="3">
        <f t="shared" si="1"/>
        <v>8.989536458372411E-05</v>
      </c>
      <c r="J20">
        <f t="shared" si="2"/>
        <v>600</v>
      </c>
      <c r="K20" s="3">
        <f t="shared" si="3"/>
        <v>4.555541304525916E-05</v>
      </c>
      <c r="L20">
        <f t="shared" si="4"/>
        <v>600</v>
      </c>
      <c r="M20" s="3">
        <f t="shared" si="5"/>
        <v>2.387062844872573E-05</v>
      </c>
      <c r="N20">
        <f t="shared" si="6"/>
        <v>600</v>
      </c>
      <c r="O20" s="3">
        <f t="shared" si="7"/>
        <v>1.2902181183045802E-05</v>
      </c>
      <c r="P20">
        <f t="shared" si="8"/>
        <v>600</v>
      </c>
      <c r="Q20" s="3">
        <f t="shared" si="9"/>
        <v>7.17778002935396E-06</v>
      </c>
      <c r="R20">
        <f t="shared" si="10"/>
        <v>600</v>
      </c>
    </row>
    <row r="21" spans="2:18" ht="12">
      <c r="B21">
        <v>700</v>
      </c>
      <c r="C21" s="2">
        <f t="shared" si="11"/>
        <v>-5.676106419243721</v>
      </c>
      <c r="D21" s="2">
        <f t="shared" si="11"/>
        <v>-5.930205734146483</v>
      </c>
      <c r="E21" s="2">
        <f t="shared" si="11"/>
        <v>-6.171805543919675</v>
      </c>
      <c r="F21" s="2">
        <f t="shared" si="11"/>
        <v>-6.401806010968352</v>
      </c>
      <c r="G21" s="2">
        <f t="shared" si="11"/>
        <v>-6.621022889337494</v>
      </c>
      <c r="I21" s="3">
        <f t="shared" si="1"/>
        <v>2.1081115163324613E-06</v>
      </c>
      <c r="J21">
        <f t="shared" si="2"/>
        <v>700</v>
      </c>
      <c r="K21" s="3">
        <f t="shared" si="3"/>
        <v>1.1743411138338894E-06</v>
      </c>
      <c r="L21">
        <f t="shared" si="4"/>
        <v>700</v>
      </c>
      <c r="M21" s="3">
        <f t="shared" si="5"/>
        <v>6.732780501770249E-07</v>
      </c>
      <c r="N21">
        <f t="shared" si="6"/>
        <v>700</v>
      </c>
      <c r="O21" s="3">
        <f t="shared" si="7"/>
        <v>3.964550817812381E-07</v>
      </c>
      <c r="P21">
        <f t="shared" si="8"/>
        <v>700</v>
      </c>
      <c r="Q21" s="3">
        <f t="shared" si="9"/>
        <v>2.3931896208665533E-07</v>
      </c>
      <c r="R21">
        <f t="shared" si="10"/>
        <v>700</v>
      </c>
    </row>
    <row r="22" spans="2:18" ht="12">
      <c r="B22">
        <v>800</v>
      </c>
      <c r="C22" s="2">
        <f t="shared" si="11"/>
        <v>-7.305639504023052</v>
      </c>
      <c r="D22" s="2">
        <f t="shared" si="11"/>
        <v>-7.518648657297387</v>
      </c>
      <c r="E22" s="2">
        <f t="shared" si="11"/>
        <v>-7.721179588680345</v>
      </c>
      <c r="F22" s="2">
        <f t="shared" si="11"/>
        <v>-7.913986896159662</v>
      </c>
      <c r="G22" s="2">
        <f t="shared" si="11"/>
        <v>-8.097754418959646</v>
      </c>
      <c r="I22" s="3">
        <f t="shared" si="1"/>
        <v>4.9472117111719406E-08</v>
      </c>
      <c r="J22">
        <f t="shared" si="2"/>
        <v>900</v>
      </c>
      <c r="K22" s="3">
        <f t="shared" si="3"/>
        <v>3.0293631811655066E-08</v>
      </c>
      <c r="L22">
        <f t="shared" si="4"/>
        <v>900</v>
      </c>
      <c r="M22" s="3">
        <f t="shared" si="5"/>
        <v>1.900292311937506E-08</v>
      </c>
      <c r="N22">
        <f t="shared" si="6"/>
        <v>900</v>
      </c>
      <c r="O22" s="3">
        <f t="shared" si="7"/>
        <v>1.2190263796962685E-08</v>
      </c>
      <c r="P22">
        <f t="shared" si="8"/>
        <v>900</v>
      </c>
      <c r="Q22" s="3">
        <f t="shared" si="9"/>
        <v>7.984460579219397E-09</v>
      </c>
      <c r="R22">
        <f t="shared" si="10"/>
        <v>900</v>
      </c>
    </row>
    <row r="23" spans="2:18" ht="12">
      <c r="B23">
        <v>900</v>
      </c>
      <c r="C23" s="2">
        <f t="shared" si="11"/>
        <v>-8.92436379002841</v>
      </c>
      <c r="D23" s="2">
        <f t="shared" si="11"/>
        <v>-9.096555335384814</v>
      </c>
      <c r="E23" s="2">
        <f t="shared" si="11"/>
        <v>-9.260276534785053</v>
      </c>
      <c r="F23" s="2">
        <f t="shared" si="11"/>
        <v>-9.416137387337773</v>
      </c>
      <c r="G23" s="2">
        <f t="shared" si="11"/>
        <v>-9.564690692446188</v>
      </c>
      <c r="I23" s="3">
        <f t="shared" si="1"/>
        <v>1.1902445730420925E-09</v>
      </c>
      <c r="J23">
        <f t="shared" si="2"/>
        <v>1000</v>
      </c>
      <c r="K23" s="3">
        <f t="shared" si="3"/>
        <v>8.006536071826042E-10</v>
      </c>
      <c r="L23">
        <f t="shared" si="4"/>
        <v>1000</v>
      </c>
      <c r="M23" s="3">
        <f t="shared" si="5"/>
        <v>5.491910679036672E-10</v>
      </c>
      <c r="N23">
        <f t="shared" si="6"/>
        <v>1000</v>
      </c>
      <c r="O23" s="3">
        <f t="shared" si="7"/>
        <v>3.8358588042390237E-10</v>
      </c>
      <c r="P23">
        <f t="shared" si="8"/>
        <v>1000</v>
      </c>
      <c r="Q23" s="3">
        <f t="shared" si="9"/>
        <v>2.7246411256002635E-10</v>
      </c>
      <c r="R23">
        <f t="shared" si="10"/>
        <v>1000</v>
      </c>
    </row>
    <row r="24" spans="2:17" ht="12">
      <c r="B24">
        <v>1000</v>
      </c>
      <c r="C24" s="2">
        <f t="shared" si="11"/>
        <v>-10.525940124814039</v>
      </c>
      <c r="D24" s="2">
        <f t="shared" si="11"/>
        <v>-10.657746463468417</v>
      </c>
      <c r="E24" s="2">
        <f t="shared" si="11"/>
        <v>-10.783069061673707</v>
      </c>
      <c r="F24" s="2">
        <f t="shared" si="11"/>
        <v>-10.902374851467293</v>
      </c>
      <c r="G24" s="2">
        <f t="shared" si="11"/>
        <v>-11.016086980601271</v>
      </c>
      <c r="I24" s="3"/>
      <c r="K24" s="3"/>
      <c r="M24" s="3"/>
      <c r="O24" s="3"/>
      <c r="Q24" s="3"/>
    </row>
    <row r="26" ht="12">
      <c r="C26" s="1" t="s">
        <v>11</v>
      </c>
    </row>
    <row r="27" spans="2:7" ht="12">
      <c r="B27" s="1" t="s">
        <v>10</v>
      </c>
      <c r="C27" s="1">
        <f>C8</f>
        <v>500</v>
      </c>
      <c r="D27" s="1">
        <f>D8</f>
        <v>520</v>
      </c>
      <c r="E27" s="1">
        <f>E8</f>
        <v>540</v>
      </c>
      <c r="F27" s="1">
        <f>F8</f>
        <v>560</v>
      </c>
      <c r="G27" s="1">
        <f>G8</f>
        <v>580</v>
      </c>
    </row>
    <row r="28" spans="2:7" ht="12">
      <c r="B28">
        <f aca="true" t="shared" si="12" ref="B28:B40">B9</f>
        <v>40</v>
      </c>
      <c r="C28" s="4">
        <f aca="true" t="shared" si="13" ref="C28:G42">10^C9</f>
        <v>10514551.775761276</v>
      </c>
      <c r="D28" s="4">
        <f t="shared" si="13"/>
        <v>2802221.1117498283</v>
      </c>
      <c r="E28" s="4">
        <f t="shared" si="13"/>
        <v>797010.5961491746</v>
      </c>
      <c r="F28" s="4">
        <f t="shared" si="13"/>
        <v>240791.63522150178</v>
      </c>
      <c r="G28" s="4">
        <f t="shared" si="13"/>
        <v>76946.81036135087</v>
      </c>
    </row>
    <row r="29" spans="2:7" ht="12">
      <c r="B29">
        <f t="shared" si="12"/>
        <v>50</v>
      </c>
      <c r="C29" s="4">
        <f t="shared" si="13"/>
        <v>506998.207192968</v>
      </c>
      <c r="D29" s="4">
        <f t="shared" si="13"/>
        <v>145855.2202664953</v>
      </c>
      <c r="E29" s="4">
        <f t="shared" si="13"/>
        <v>44612.26172887713</v>
      </c>
      <c r="F29" s="4">
        <f t="shared" si="13"/>
        <v>14443.963780021468</v>
      </c>
      <c r="G29" s="4">
        <f t="shared" si="13"/>
        <v>4930.390766695424</v>
      </c>
    </row>
    <row r="30" spans="2:7" ht="12">
      <c r="B30">
        <f t="shared" si="12"/>
        <v>60</v>
      </c>
      <c r="C30" s="4">
        <f t="shared" si="13"/>
        <v>75218.76206879117</v>
      </c>
      <c r="D30" s="4">
        <f t="shared" si="13"/>
        <v>22705.844689446094</v>
      </c>
      <c r="E30" s="4">
        <f t="shared" si="13"/>
        <v>7270.05931246877</v>
      </c>
      <c r="F30" s="4">
        <f t="shared" si="13"/>
        <v>2458.5794957358776</v>
      </c>
      <c r="G30" s="4">
        <f t="shared" si="13"/>
        <v>874.7955529958728</v>
      </c>
    </row>
    <row r="31" spans="2:7" ht="12">
      <c r="B31">
        <f t="shared" si="12"/>
        <v>70</v>
      </c>
      <c r="C31" s="4">
        <f t="shared" si="13"/>
        <v>20710.145745052196</v>
      </c>
      <c r="D31" s="4">
        <f t="shared" si="13"/>
        <v>6458.313954283767</v>
      </c>
      <c r="E31" s="4">
        <f t="shared" si="13"/>
        <v>2132.795208017082</v>
      </c>
      <c r="F31" s="4">
        <f t="shared" si="13"/>
        <v>742.8145490639469</v>
      </c>
      <c r="G31" s="4">
        <f t="shared" si="13"/>
        <v>271.82427197355474</v>
      </c>
    </row>
    <row r="32" spans="2:7" ht="12">
      <c r="B32">
        <f t="shared" si="12"/>
        <v>80</v>
      </c>
      <c r="C32" s="4">
        <f t="shared" si="13"/>
        <v>8213.408209183468</v>
      </c>
      <c r="D32" s="4">
        <f t="shared" si="13"/>
        <v>2621.727941073648</v>
      </c>
      <c r="E32" s="4">
        <f t="shared" si="13"/>
        <v>885.2126689166873</v>
      </c>
      <c r="F32" s="4">
        <f t="shared" si="13"/>
        <v>314.8810461651499</v>
      </c>
      <c r="G32" s="4">
        <f t="shared" si="13"/>
        <v>117.56882542832255</v>
      </c>
    </row>
    <row r="33" spans="2:7" ht="12">
      <c r="B33">
        <f t="shared" si="12"/>
        <v>90</v>
      </c>
      <c r="C33" s="4">
        <f t="shared" si="13"/>
        <v>4083.1469739007334</v>
      </c>
      <c r="D33" s="4">
        <f t="shared" si="13"/>
        <v>1326.517465471417</v>
      </c>
      <c r="E33" s="4">
        <f t="shared" si="13"/>
        <v>455.4599741735845</v>
      </c>
      <c r="F33" s="4">
        <f t="shared" si="13"/>
        <v>164.61786993568938</v>
      </c>
      <c r="G33" s="5">
        <f t="shared" si="13"/>
        <v>62.40590506754844</v>
      </c>
    </row>
    <row r="34" spans="2:7" ht="12">
      <c r="B34">
        <f t="shared" si="12"/>
        <v>100</v>
      </c>
      <c r="C34" s="4">
        <f t="shared" si="13"/>
        <v>2345.72259249048</v>
      </c>
      <c r="D34" s="4">
        <f t="shared" si="13"/>
        <v>772.7954266261045</v>
      </c>
      <c r="E34" s="4">
        <f t="shared" si="13"/>
        <v>268.8890595995511</v>
      </c>
      <c r="F34" s="4">
        <f t="shared" si="13"/>
        <v>98.42244549486436</v>
      </c>
      <c r="G34" s="5">
        <f t="shared" si="13"/>
        <v>37.764133132699904</v>
      </c>
    </row>
    <row r="35" spans="2:7" ht="12">
      <c r="B35">
        <f t="shared" si="12"/>
        <v>200</v>
      </c>
      <c r="C35" s="4">
        <f t="shared" si="13"/>
        <v>86.27762427124269</v>
      </c>
      <c r="D35" s="4">
        <f t="shared" si="13"/>
        <v>30.892654741612056</v>
      </c>
      <c r="E35" s="4">
        <f t="shared" si="13"/>
        <v>11.634661911715213</v>
      </c>
      <c r="F35" s="5">
        <f t="shared" si="13"/>
        <v>4.592124505646153</v>
      </c>
      <c r="G35" s="5">
        <f t="shared" si="13"/>
        <v>1.8932280308129914</v>
      </c>
    </row>
    <row r="36" spans="2:7" ht="12">
      <c r="B36">
        <f t="shared" si="12"/>
        <v>300</v>
      </c>
      <c r="C36" s="4">
        <f t="shared" si="13"/>
        <v>4.056095086487466</v>
      </c>
      <c r="D36" s="4">
        <f t="shared" si="13"/>
        <v>1.5687242728116835</v>
      </c>
      <c r="E36" s="5">
        <f t="shared" si="13"/>
        <v>0.6357400771100213</v>
      </c>
      <c r="F36" s="5">
        <f t="shared" si="13"/>
        <v>0.26905776147134886</v>
      </c>
      <c r="G36" s="5">
        <f t="shared" si="13"/>
        <v>0.11855501842348362</v>
      </c>
    </row>
    <row r="37" spans="2:7" ht="12">
      <c r="B37">
        <f t="shared" si="12"/>
        <v>400</v>
      </c>
      <c r="C37" s="4">
        <f t="shared" si="13"/>
        <v>0.13596037259028243</v>
      </c>
      <c r="D37" s="5">
        <f t="shared" si="13"/>
        <v>0.05728443485430104</v>
      </c>
      <c r="E37" s="5">
        <f t="shared" si="13"/>
        <v>0.025184085352987884</v>
      </c>
      <c r="F37" s="5">
        <f t="shared" si="13"/>
        <v>0.011517313904520083</v>
      </c>
      <c r="G37" s="5">
        <f t="shared" si="13"/>
        <v>0.00546394852784038</v>
      </c>
    </row>
    <row r="38" spans="2:7" ht="12">
      <c r="B38">
        <f t="shared" si="12"/>
        <v>500</v>
      </c>
      <c r="C38" s="5">
        <f t="shared" si="13"/>
        <v>0.00368564667970804</v>
      </c>
      <c r="D38" s="5">
        <f t="shared" si="13"/>
        <v>0.0017007824418346453</v>
      </c>
      <c r="E38" s="5">
        <f t="shared" si="13"/>
        <v>0.0008152775801481156</v>
      </c>
      <c r="F38" s="5">
        <f t="shared" si="13"/>
        <v>0.0004048499453987505</v>
      </c>
      <c r="G38" s="5">
        <f t="shared" si="13"/>
        <v>0.00020774772082518282</v>
      </c>
    </row>
    <row r="39" spans="2:7" ht="12">
      <c r="B39">
        <f t="shared" si="12"/>
        <v>600</v>
      </c>
      <c r="C39" s="5">
        <f t="shared" si="13"/>
        <v>8.989536458372411E-05</v>
      </c>
      <c r="D39" s="5">
        <f t="shared" si="13"/>
        <v>4.555541304525916E-05</v>
      </c>
      <c r="E39" s="5">
        <f t="shared" si="13"/>
        <v>2.387062844872573E-05</v>
      </c>
      <c r="F39" s="5">
        <f t="shared" si="13"/>
        <v>1.2902181183045802E-05</v>
      </c>
      <c r="G39" s="5">
        <f t="shared" si="13"/>
        <v>7.17778002935396E-06</v>
      </c>
    </row>
    <row r="40" spans="2:7" ht="12">
      <c r="B40">
        <f t="shared" si="12"/>
        <v>700</v>
      </c>
      <c r="C40" s="5">
        <f t="shared" si="13"/>
        <v>2.1081115163324613E-06</v>
      </c>
      <c r="D40" s="5">
        <f t="shared" si="13"/>
        <v>1.1743411138338894E-06</v>
      </c>
      <c r="E40" s="5">
        <f t="shared" si="13"/>
        <v>6.732780501770249E-07</v>
      </c>
      <c r="F40" s="5">
        <f t="shared" si="13"/>
        <v>3.964550817812381E-07</v>
      </c>
      <c r="G40" s="5">
        <f t="shared" si="13"/>
        <v>2.3931896208665533E-07</v>
      </c>
    </row>
    <row r="41" spans="2:7" ht="12">
      <c r="B41">
        <v>900</v>
      </c>
      <c r="C41" s="5">
        <f t="shared" si="13"/>
        <v>4.9472117111719406E-08</v>
      </c>
      <c r="D41" s="5">
        <f t="shared" si="13"/>
        <v>3.0293631811655066E-08</v>
      </c>
      <c r="E41" s="5">
        <f t="shared" si="13"/>
        <v>1.900292311937506E-08</v>
      </c>
      <c r="F41" s="5">
        <f t="shared" si="13"/>
        <v>1.2190263796962685E-08</v>
      </c>
      <c r="G41" s="5">
        <f t="shared" si="13"/>
        <v>7.984460579219397E-09</v>
      </c>
    </row>
    <row r="42" spans="2:7" ht="12">
      <c r="B42">
        <v>1000</v>
      </c>
      <c r="C42" s="5">
        <f t="shared" si="13"/>
        <v>1.1902445730420925E-09</v>
      </c>
      <c r="D42" s="5">
        <f t="shared" si="13"/>
        <v>8.006536071826042E-10</v>
      </c>
      <c r="E42" s="5">
        <f t="shared" si="13"/>
        <v>5.491910679036672E-10</v>
      </c>
      <c r="F42" s="5">
        <f t="shared" si="13"/>
        <v>3.8358588042390237E-10</v>
      </c>
      <c r="G42" s="5">
        <f t="shared" si="13"/>
        <v>2.7246411256002635E-10</v>
      </c>
    </row>
    <row r="45" spans="10:14" ht="12">
      <c r="J45" s="6"/>
      <c r="K45" s="6"/>
      <c r="L45" s="6"/>
      <c r="M45" s="6"/>
      <c r="N45" s="6"/>
    </row>
    <row r="46" spans="12:14" ht="12">
      <c r="L46" s="6"/>
      <c r="M46" s="6"/>
      <c r="N46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2008-12-14T05:06:46Z</dcterms:created>
  <dcterms:modified xsi:type="dcterms:W3CDTF">2008-12-14T05:08:39Z</dcterms:modified>
  <cp:category/>
  <cp:version/>
  <cp:contentType/>
  <cp:contentStatus/>
</cp:coreProperties>
</file>